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łata zobowiązań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<sst xmlns="http://schemas.openxmlformats.org/spreadsheetml/2006/main" count="25" uniqueCount="16">
  <si>
    <t>Prognozowane spłaty zobowiązań na 2008 rok i lata następne</t>
  </si>
  <si>
    <t>L.p.</t>
  </si>
  <si>
    <t>Tytuł spłaty</t>
  </si>
  <si>
    <t>Spłata rat kredytów:</t>
  </si>
  <si>
    <r>
      <t>–</t>
    </r>
    <r>
      <rPr>
        <sz val="10"/>
        <rFont val="Times New Roman"/>
        <family val="1"/>
      </rPr>
      <t>       Długoterminowego</t>
    </r>
  </si>
  <si>
    <r>
      <t>–</t>
    </r>
    <r>
      <rPr>
        <sz val="10"/>
        <rFont val="Times New Roman"/>
        <family val="1"/>
      </rPr>
      <t>       Krótkoterminowego</t>
    </r>
  </si>
  <si>
    <t>-</t>
  </si>
  <si>
    <r>
      <t>–</t>
    </r>
    <r>
      <rPr>
        <sz val="10"/>
        <rFont val="Times New Roman"/>
        <family val="1"/>
      </rPr>
      <t>       odsetki</t>
    </r>
  </si>
  <si>
    <t>Spłata rat pożyczki:</t>
  </si>
  <si>
    <r>
      <t>–</t>
    </r>
    <r>
      <rPr>
        <sz val="10"/>
        <rFont val="Times New Roman"/>
        <family val="1"/>
      </rPr>
      <t>       długoterminowej</t>
    </r>
  </si>
  <si>
    <t>Potencjalne spłaty z tytułu udzielonych poręczeń</t>
  </si>
  <si>
    <t>Prognozowane dochody budżetu</t>
  </si>
  <si>
    <t>Razem raty</t>
  </si>
  <si>
    <t>Razem odsetki</t>
  </si>
  <si>
    <t>Procentowy wskaźnik spłat zobowiązań do planowanych dochodów(4/5)</t>
  </si>
  <si>
    <t>Razem raty i odsetki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</si>
</sst>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MingLiU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8\Kredyty%20i%20po&#380;yczki\Kredy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8\Kredyty%20i%20po&#380;yczki\Po&#380;yczk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8\Kredyty%20i%20po&#380;yczki\Sp&#322;ata%20zobowi&#261;za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kredytów"/>
      <sheetName val="BOŚ 908 300"/>
      <sheetName val="BOŚ 499 390"/>
      <sheetName val="2008"/>
      <sheetName val="Rezerwa"/>
      <sheetName val="Rezerwa (2)"/>
      <sheetName val="Rezerwa (3)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90800</v>
          </cell>
          <cell r="E9">
            <v>78314.4</v>
          </cell>
        </row>
        <row r="19">
          <cell r="C19">
            <v>174031.68</v>
          </cell>
          <cell r="E19">
            <v>60551.7864</v>
          </cell>
        </row>
        <row r="24">
          <cell r="C24">
            <v>354031.68</v>
          </cell>
          <cell r="E24">
            <v>111790.96560000001</v>
          </cell>
        </row>
        <row r="29">
          <cell r="C29">
            <v>354031.68</v>
          </cell>
          <cell r="E29">
            <v>90549.06480000001</v>
          </cell>
        </row>
        <row r="34">
          <cell r="C34">
            <v>354031.68</v>
          </cell>
          <cell r="E34">
            <v>69307.16400000002</v>
          </cell>
        </row>
        <row r="39">
          <cell r="C39">
            <v>354031.6</v>
          </cell>
          <cell r="E39">
            <v>48065.263200000016</v>
          </cell>
        </row>
        <row r="44">
          <cell r="C44">
            <v>270800</v>
          </cell>
          <cell r="E44">
            <v>28696.080000000016</v>
          </cell>
        </row>
        <row r="49">
          <cell r="C49">
            <v>270800</v>
          </cell>
          <cell r="E49">
            <v>12448.080000000016</v>
          </cell>
        </row>
        <row r="54">
          <cell r="C54">
            <v>38218</v>
          </cell>
          <cell r="E54">
            <v>573.2700000000043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pożyczek"/>
      <sheetName val="PT03008"/>
      <sheetName val="PT04022"/>
      <sheetName val="PT05010"/>
      <sheetName val="PT06050"/>
      <sheetName val="PT06027"/>
      <sheetName val="PT06051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87560</v>
          </cell>
          <cell r="E9">
            <v>47251.054098889996</v>
          </cell>
        </row>
        <row r="19">
          <cell r="C19">
            <v>175100</v>
          </cell>
          <cell r="E19">
            <v>29447.857606389996</v>
          </cell>
        </row>
        <row r="24">
          <cell r="C24">
            <v>161070</v>
          </cell>
          <cell r="E24">
            <v>19468.074101389997</v>
          </cell>
        </row>
        <row r="29">
          <cell r="C29">
            <v>133740</v>
          </cell>
          <cell r="E29">
            <v>10882.775561389999</v>
          </cell>
        </row>
        <row r="34">
          <cell r="C34">
            <v>103282.97</v>
          </cell>
          <cell r="E34">
            <v>3309.6981037949986</v>
          </cell>
        </row>
        <row r="39">
          <cell r="C39">
            <v>0</v>
          </cell>
          <cell r="E39">
            <v>-1.6949197743088006E-12</v>
          </cell>
        </row>
        <row r="44">
          <cell r="C44">
            <v>0</v>
          </cell>
          <cell r="E44">
            <v>-1.6949197743088006E-12</v>
          </cell>
        </row>
        <row r="49">
          <cell r="C49">
            <v>0</v>
          </cell>
          <cell r="E49">
            <v>-1.6949197743088006E-12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ług"/>
      <sheetName val="Spłata zobowiązań"/>
    </sheetNames>
    <sheetDataSet>
      <sheetData sheetId="0">
        <row r="19">
          <cell r="C19">
            <v>12210310</v>
          </cell>
          <cell r="D19">
            <v>13331632</v>
          </cell>
          <cell r="E19">
            <v>13731580.96</v>
          </cell>
          <cell r="F19">
            <v>14143528.3888</v>
          </cell>
          <cell r="G19">
            <v>14567834.240464</v>
          </cell>
          <cell r="H19">
            <v>15004869.26767792</v>
          </cell>
          <cell r="I19">
            <v>15455015.345708258</v>
          </cell>
          <cell r="J19">
            <v>15918665.806079507</v>
          </cell>
          <cell r="K19">
            <v>16396225.780261893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66" zoomScaleNormal="66" workbookViewId="0" topLeftCell="A1">
      <selection activeCell="B7" sqref="B7:K19"/>
    </sheetView>
  </sheetViews>
  <sheetFormatPr defaultColWidth="9.140625" defaultRowHeight="12.75"/>
  <cols>
    <col min="1" max="1" width="4.7109375" style="0" customWidth="1"/>
    <col min="2" max="2" width="27.7109375" style="0" customWidth="1"/>
    <col min="3" max="3" width="11.00390625" style="0" hidden="1" customWidth="1"/>
    <col min="4" max="6" width="11.00390625" style="0" bestFit="1" customWidth="1"/>
    <col min="7" max="11" width="10.7109375" style="0" customWidth="1"/>
  </cols>
  <sheetData>
    <row r="1" ht="20.25">
      <c r="A1" s="1"/>
    </row>
    <row r="2" spans="1:11" ht="2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5.75">
      <c r="A3" s="2"/>
    </row>
    <row r="4" spans="1:11" ht="15.75" customHeight="1">
      <c r="A4" s="19" t="s">
        <v>1</v>
      </c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3">
        <v>2006</v>
      </c>
      <c r="D5" s="3">
        <v>2008</v>
      </c>
      <c r="E5" s="3">
        <f aca="true" t="shared" si="0" ref="E5:K5">D5+1</f>
        <v>2009</v>
      </c>
      <c r="F5" s="3">
        <f t="shared" si="0"/>
        <v>2010</v>
      </c>
      <c r="G5" s="3">
        <f t="shared" si="0"/>
        <v>2011</v>
      </c>
      <c r="H5" s="3">
        <f t="shared" si="0"/>
        <v>2012</v>
      </c>
      <c r="I5" s="3">
        <f t="shared" si="0"/>
        <v>2013</v>
      </c>
      <c r="J5" s="3">
        <f t="shared" si="0"/>
        <v>2014</v>
      </c>
      <c r="K5" s="3">
        <f t="shared" si="0"/>
        <v>2015</v>
      </c>
    </row>
    <row r="6" spans="1:11" ht="12.75">
      <c r="A6" s="3">
        <v>1</v>
      </c>
      <c r="B6" s="3">
        <v>2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  <c r="K6" s="3">
        <v>13</v>
      </c>
    </row>
    <row r="7" spans="1:11" ht="12.75">
      <c r="A7" s="18">
        <v>1</v>
      </c>
      <c r="B7" s="14" t="s">
        <v>3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18"/>
      <c r="B8" s="15" t="s">
        <v>4</v>
      </c>
      <c r="C8" s="5">
        <f>'[1]Zestawienie kredytów'!$C$9</f>
        <v>90800</v>
      </c>
      <c r="D8" s="5">
        <f>'[1]Zestawienie kredytów'!$C$19</f>
        <v>174031.68</v>
      </c>
      <c r="E8" s="5">
        <f>'[1]Zestawienie kredytów'!$C$24</f>
        <v>354031.68</v>
      </c>
      <c r="F8" s="5">
        <f>'[1]Zestawienie kredytów'!$C$29</f>
        <v>354031.68</v>
      </c>
      <c r="G8" s="5">
        <f>'[1]Zestawienie kredytów'!$C$34</f>
        <v>354031.68</v>
      </c>
      <c r="H8" s="5">
        <f>'[1]Zestawienie kredytów'!$C$39</f>
        <v>354031.6</v>
      </c>
      <c r="I8" s="5">
        <f>'[1]Zestawienie kredytów'!$C$44</f>
        <v>270800</v>
      </c>
      <c r="J8" s="5">
        <f>'[1]Zestawienie kredytów'!$C$49</f>
        <v>270800</v>
      </c>
      <c r="K8" s="5">
        <f>'[1]Zestawienie kredytów'!$C$54</f>
        <v>38218</v>
      </c>
    </row>
    <row r="9" spans="1:11" ht="12.75">
      <c r="A9" s="18"/>
      <c r="B9" s="15" t="s">
        <v>5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</row>
    <row r="10" spans="1:11" ht="12.75">
      <c r="A10" s="18"/>
      <c r="B10" s="15" t="s">
        <v>7</v>
      </c>
      <c r="C10" s="5">
        <f>'[1]Zestawienie kredytów'!$E$9</f>
        <v>78314.4</v>
      </c>
      <c r="D10" s="5">
        <f>'[1]Zestawienie kredytów'!$E$19</f>
        <v>60551.7864</v>
      </c>
      <c r="E10" s="5">
        <f>'[1]Zestawienie kredytów'!$E$24</f>
        <v>111790.96560000001</v>
      </c>
      <c r="F10" s="5">
        <f>'[1]Zestawienie kredytów'!$E$29</f>
        <v>90549.06480000001</v>
      </c>
      <c r="G10" s="5">
        <f>'[1]Zestawienie kredytów'!$E$34</f>
        <v>69307.16400000002</v>
      </c>
      <c r="H10" s="5">
        <f>'[1]Zestawienie kredytów'!$E$39</f>
        <v>48065.263200000016</v>
      </c>
      <c r="I10" s="5">
        <f>'[1]Zestawienie kredytów'!$E$44</f>
        <v>28696.080000000016</v>
      </c>
      <c r="J10" s="5">
        <f>'[1]Zestawienie kredytów'!$E$49</f>
        <v>12448.080000000016</v>
      </c>
      <c r="K10" s="5">
        <f>'[1]Zestawienie kredytów'!$E$54</f>
        <v>573.2700000000043</v>
      </c>
    </row>
    <row r="11" spans="1:11" ht="12.75">
      <c r="A11" s="18">
        <v>2</v>
      </c>
      <c r="B11" s="14" t="s">
        <v>8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18"/>
      <c r="B12" s="15" t="s">
        <v>9</v>
      </c>
      <c r="C12" s="5">
        <f>'[2]Zestawienie pożyczek'!$C$9</f>
        <v>87560</v>
      </c>
      <c r="D12" s="5">
        <f>'[2]Zestawienie pożyczek'!$C$19</f>
        <v>175100</v>
      </c>
      <c r="E12" s="5">
        <f>'[2]Zestawienie pożyczek'!$C$24</f>
        <v>161070</v>
      </c>
      <c r="F12" s="5">
        <f>'[2]Zestawienie pożyczek'!$C$29</f>
        <v>133740</v>
      </c>
      <c r="G12" s="5">
        <f>'[2]Zestawienie pożyczek'!$C$34</f>
        <v>103282.97</v>
      </c>
      <c r="H12" s="5">
        <f>'[2]Zestawienie pożyczek'!$C$39</f>
        <v>0</v>
      </c>
      <c r="I12" s="5">
        <f>'[2]Zestawienie pożyczek'!$C$39</f>
        <v>0</v>
      </c>
      <c r="J12" s="5">
        <f>'[2]Zestawienie pożyczek'!$C$44</f>
        <v>0</v>
      </c>
      <c r="K12" s="5">
        <f>'[2]Zestawienie pożyczek'!$C$49</f>
        <v>0</v>
      </c>
    </row>
    <row r="13" spans="1:11" ht="12.75">
      <c r="A13" s="18"/>
      <c r="B13" s="15" t="s">
        <v>7</v>
      </c>
      <c r="C13" s="5">
        <f>'[2]Zestawienie pożyczek'!$E$9</f>
        <v>47251.054098889996</v>
      </c>
      <c r="D13" s="5">
        <f>'[2]Zestawienie pożyczek'!$E$19</f>
        <v>29447.857606389996</v>
      </c>
      <c r="E13" s="5">
        <f>'[2]Zestawienie pożyczek'!$E$24</f>
        <v>19468.074101389997</v>
      </c>
      <c r="F13" s="5">
        <f>'[2]Zestawienie pożyczek'!$E$29</f>
        <v>10882.775561389999</v>
      </c>
      <c r="G13" s="5">
        <f>'[2]Zestawienie pożyczek'!$E$34</f>
        <v>3309.6981037949986</v>
      </c>
      <c r="H13" s="5">
        <f>'[2]Zestawienie pożyczek'!$E$39</f>
        <v>-1.6949197743088006E-12</v>
      </c>
      <c r="I13" s="5">
        <f>'[2]Zestawienie pożyczek'!$E$44</f>
        <v>-1.6949197743088006E-12</v>
      </c>
      <c r="J13" s="5">
        <f>'[2]Zestawienie pożyczek'!$E$49</f>
        <v>-1.6949197743088006E-12</v>
      </c>
      <c r="K13" s="5">
        <f>'[2]Zestawienie pożyczek'!$E$54</f>
        <v>0</v>
      </c>
    </row>
    <row r="14" spans="1:12" ht="25.5">
      <c r="A14" s="4">
        <v>3</v>
      </c>
      <c r="B14" s="14" t="s">
        <v>10</v>
      </c>
      <c r="C14" s="5">
        <v>15000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6"/>
    </row>
    <row r="15" spans="1:11" ht="15.75" customHeight="1">
      <c r="A15" s="7">
        <v>4</v>
      </c>
      <c r="B15" s="16" t="s">
        <v>15</v>
      </c>
      <c r="C15" s="5">
        <f aca="true" t="shared" si="1" ref="C15:K15">C8+C10+C12+C13+C14</f>
        <v>318925.45409889</v>
      </c>
      <c r="D15" s="5">
        <f t="shared" si="1"/>
        <v>439131.32400638994</v>
      </c>
      <c r="E15" s="5">
        <f t="shared" si="1"/>
        <v>646360.7197013899</v>
      </c>
      <c r="F15" s="5">
        <f t="shared" si="1"/>
        <v>589203.52036139</v>
      </c>
      <c r="G15" s="5">
        <f t="shared" si="1"/>
        <v>529931.512103795</v>
      </c>
      <c r="H15" s="5">
        <f t="shared" si="1"/>
        <v>402096.8632</v>
      </c>
      <c r="I15" s="5">
        <f t="shared" si="1"/>
        <v>299496.08</v>
      </c>
      <c r="J15" s="5">
        <f t="shared" si="1"/>
        <v>283248.08</v>
      </c>
      <c r="K15" s="5">
        <f t="shared" si="1"/>
        <v>38791.270000000004</v>
      </c>
    </row>
    <row r="16" spans="1:11" ht="24.75" customHeight="1">
      <c r="A16" s="7">
        <v>5</v>
      </c>
      <c r="B16" s="14" t="s">
        <v>11</v>
      </c>
      <c r="C16" s="5">
        <f>'[3]Dług'!C19</f>
        <v>12210310</v>
      </c>
      <c r="D16" s="5">
        <f>'[3]Dług'!D19</f>
        <v>13331632</v>
      </c>
      <c r="E16" s="5">
        <f>'[3]Dług'!E19</f>
        <v>13731580.96</v>
      </c>
      <c r="F16" s="5">
        <f>'[3]Dług'!F19</f>
        <v>14143528.3888</v>
      </c>
      <c r="G16" s="5">
        <f>'[3]Dług'!G19</f>
        <v>14567834.240464</v>
      </c>
      <c r="H16" s="5">
        <f>'[3]Dług'!H19</f>
        <v>15004869.26767792</v>
      </c>
      <c r="I16" s="5">
        <f>'[3]Dług'!I19</f>
        <v>15455015.345708258</v>
      </c>
      <c r="J16" s="5">
        <f>'[3]Dług'!J19</f>
        <v>15918665.806079507</v>
      </c>
      <c r="K16" s="5">
        <f>'[3]Dług'!K19</f>
        <v>16396225.780261893</v>
      </c>
    </row>
    <row r="17" spans="1:11" ht="38.25">
      <c r="A17" s="8">
        <v>6</v>
      </c>
      <c r="B17" s="9" t="s">
        <v>14</v>
      </c>
      <c r="C17" s="10">
        <f aca="true" t="shared" si="2" ref="C17:K17">C15/C16</f>
        <v>0.026119357665684982</v>
      </c>
      <c r="D17" s="10">
        <f t="shared" si="2"/>
        <v>0.032939052323555734</v>
      </c>
      <c r="E17" s="10">
        <f t="shared" si="2"/>
        <v>0.04707110722241191</v>
      </c>
      <c r="F17" s="10">
        <f t="shared" si="2"/>
        <v>0.0416588777682922</v>
      </c>
      <c r="G17" s="10">
        <f t="shared" si="2"/>
        <v>0.036376821932243245</v>
      </c>
      <c r="H17" s="10">
        <f t="shared" si="2"/>
        <v>0.026797758516041145</v>
      </c>
      <c r="I17" s="10">
        <f t="shared" si="2"/>
        <v>0.019378568917640566</v>
      </c>
      <c r="J17" s="10">
        <f t="shared" si="2"/>
        <v>0.017793456025179233</v>
      </c>
      <c r="K17" s="10">
        <f t="shared" si="2"/>
        <v>0.0023658658108195677</v>
      </c>
    </row>
    <row r="18" spans="1:11" ht="15.75">
      <c r="A18" s="11"/>
      <c r="B18" s="12" t="s">
        <v>12</v>
      </c>
      <c r="C18" s="17">
        <f aca="true" t="shared" si="3" ref="C18:K18">C8+C12+C14</f>
        <v>193360</v>
      </c>
      <c r="D18" s="17">
        <f t="shared" si="3"/>
        <v>349131.68</v>
      </c>
      <c r="E18" s="17">
        <f t="shared" si="3"/>
        <v>515101.68</v>
      </c>
      <c r="F18" s="17">
        <f t="shared" si="3"/>
        <v>487771.68</v>
      </c>
      <c r="G18" s="17">
        <f t="shared" si="3"/>
        <v>457314.65</v>
      </c>
      <c r="H18" s="17">
        <f t="shared" si="3"/>
        <v>354031.6</v>
      </c>
      <c r="I18" s="17">
        <f t="shared" si="3"/>
        <v>270800</v>
      </c>
      <c r="J18" s="17">
        <f t="shared" si="3"/>
        <v>270800</v>
      </c>
      <c r="K18" s="17">
        <f t="shared" si="3"/>
        <v>38218</v>
      </c>
    </row>
    <row r="19" spans="1:11" ht="15.75">
      <c r="A19" s="11"/>
      <c r="B19" s="12" t="s">
        <v>13</v>
      </c>
      <c r="C19" s="17">
        <f aca="true" t="shared" si="4" ref="C19:K19">C10+C13</f>
        <v>125565.45409888998</v>
      </c>
      <c r="D19" s="17">
        <f t="shared" si="4"/>
        <v>89999.64400639</v>
      </c>
      <c r="E19" s="17">
        <f t="shared" si="4"/>
        <v>131259.03970139002</v>
      </c>
      <c r="F19" s="17">
        <f t="shared" si="4"/>
        <v>101431.84036139</v>
      </c>
      <c r="G19" s="17">
        <f t="shared" si="4"/>
        <v>72616.86210379502</v>
      </c>
      <c r="H19" s="17">
        <f t="shared" si="4"/>
        <v>48065.263200000016</v>
      </c>
      <c r="I19" s="17">
        <f t="shared" si="4"/>
        <v>28696.080000000016</v>
      </c>
      <c r="J19" s="17">
        <f t="shared" si="4"/>
        <v>12448.080000000014</v>
      </c>
      <c r="K19" s="17">
        <f t="shared" si="4"/>
        <v>573.2700000000043</v>
      </c>
    </row>
    <row r="20" ht="15.75">
      <c r="A20" s="2"/>
    </row>
    <row r="21" spans="1:5" ht="15.75">
      <c r="A21" s="2"/>
      <c r="C21" s="6">
        <f>C15+12000</f>
        <v>330925.45409889</v>
      </c>
      <c r="D21" s="6"/>
      <c r="E21" s="6"/>
    </row>
    <row r="22" spans="3:5" ht="12.75">
      <c r="C22" s="13">
        <f>C21/C16</f>
        <v>0.02710213369676036</v>
      </c>
      <c r="D22" s="13"/>
      <c r="E22" s="13"/>
    </row>
    <row r="24" ht="12.75">
      <c r="E24" s="6"/>
    </row>
    <row r="30" ht="12.75">
      <c r="C30">
        <v>8</v>
      </c>
    </row>
    <row r="31" ht="12.75">
      <c r="C31" t="e">
        <f>#REF!*#REF!</f>
        <v>#REF!</v>
      </c>
    </row>
    <row r="32" ht="12.75">
      <c r="C32" t="e">
        <f>#REF!*#REF!</f>
        <v>#REF!</v>
      </c>
    </row>
    <row r="33" ht="12.75">
      <c r="C33" t="e">
        <f>#REF!*#REF!</f>
        <v>#REF!</v>
      </c>
    </row>
  </sheetData>
  <mergeCells count="6">
    <mergeCell ref="A11:A13"/>
    <mergeCell ref="C4:K4"/>
    <mergeCell ref="A2:K2"/>
    <mergeCell ref="A4:A5"/>
    <mergeCell ref="B4:B5"/>
    <mergeCell ref="A7:A10"/>
  </mergeCells>
  <printOptions/>
  <pageMargins left="0.984251968503937" right="0.4724409448818898" top="1.3779527559055118" bottom="0.984251968503937" header="0.5118110236220472" footer="0.5118110236220472"/>
  <pageSetup orientation="landscape" paperSize="9" r:id="rId1"/>
  <headerFooter alignWithMargins="0">
    <oddHeader>&amp;RZalacznik nr 6
do Uchwały Nr XIV/76/07
Rady Gminy Brodnica
z dnia 27 grudnia 2007r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2007-12-31T09:02:32Z</cp:lastPrinted>
  <dcterms:created xsi:type="dcterms:W3CDTF">2007-11-14T13:57:48Z</dcterms:created>
  <dcterms:modified xsi:type="dcterms:W3CDTF">2007-12-31T09:03:04Z</dcterms:modified>
  <cp:category/>
  <cp:version/>
  <cp:contentType/>
  <cp:contentStatus/>
</cp:coreProperties>
</file>