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65446" windowWidth="8460" windowHeight="6285" activeTab="0"/>
  </bookViews>
  <sheets>
    <sheet name="zał. nr 7 " sheetId="1" r:id="rId1"/>
    <sheet name="zał. nr 6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<sst xmlns="http://schemas.openxmlformats.org/spreadsheetml/2006/main" count="55" uniqueCount="38">
  <si>
    <t>Prognozowane kwoty długu na 2003 rok i lata następne</t>
  </si>
  <si>
    <t>L.p.</t>
  </si>
  <si>
    <t>Tytuł dłużny</t>
  </si>
  <si>
    <t>Prognozowane kwoty długu według stanu na koniec roku</t>
  </si>
  <si>
    <t>Wyemitowane papiery wartościowe</t>
  </si>
  <si>
    <t>-</t>
  </si>
  <si>
    <t>Kredyty: - długoterminowe</t>
  </si>
  <si>
    <t>Pożyczki:  - długoterminowe</t>
  </si>
  <si>
    <t xml:space="preserve">                  - krótkoterminowe</t>
  </si>
  <si>
    <t>Przyjęte depozyty</t>
  </si>
  <si>
    <t>Wymagalne zobowiązania:</t>
  </si>
  <si>
    <t>Ogółem kwota zadłużenia</t>
  </si>
  <si>
    <t>Prognozowane dochody budżetowe</t>
  </si>
  <si>
    <t>-krótkoterminowe</t>
  </si>
  <si>
    <t>Kwota długu na dzień 31.12.2003r. */</t>
  </si>
  <si>
    <t>a)      Jednostek budżetowych</t>
  </si>
  <si>
    <t>b)      Pozostałych jednostek (zakładów budżetowych, gospodarstw pomocniczych, funduszy), wynikające z:</t>
  </si>
  <si>
    <r>
      <t>–</t>
    </r>
    <r>
      <rPr>
        <sz val="10"/>
        <rFont val="Times New Roman"/>
        <family val="1"/>
      </rPr>
      <t>       Ustaw,</t>
    </r>
  </si>
  <si>
    <r>
      <t>–</t>
    </r>
    <r>
      <rPr>
        <sz val="10"/>
        <rFont val="Times New Roman"/>
        <family val="1"/>
      </rPr>
      <t>       Orzczeń sądu</t>
    </r>
  </si>
  <si>
    <r>
      <t>–</t>
    </r>
    <r>
      <rPr>
        <sz val="10"/>
        <rFont val="Times New Roman"/>
        <family val="1"/>
      </rPr>
      <t>       Udzielonych poręczeń i gwarancji,</t>
    </r>
  </si>
  <si>
    <r>
      <t>–</t>
    </r>
    <r>
      <rPr>
        <sz val="10"/>
        <rFont val="Times New Roman"/>
        <family val="1"/>
      </rPr>
      <t>       Innych tytułów (w tym z dostaw towarów i usług, skł. Na ubezp. Społ. I fundusz pracy)</t>
    </r>
  </si>
  <si>
    <t>Procentowy wskaźnik zadłużenia w stosunku do planowanych dochodów</t>
  </si>
  <si>
    <t>Tytuł spłaty</t>
  </si>
  <si>
    <t>Planowane spłaty zobowiązań na lata</t>
  </si>
  <si>
    <t>Spłata rat kredytów:</t>
  </si>
  <si>
    <t>Spłata rat pożyczki:</t>
  </si>
  <si>
    <t>Potencjalne spłaty z tytułu udzielonych poręczeń</t>
  </si>
  <si>
    <t>Razem</t>
  </si>
  <si>
    <t>* zgodnie z rozporządzeniem Ministra Finansów z 14 kwietnia 1999r. W sprawie zasad i terminów sporządzania sprawozdawczości</t>
  </si>
  <si>
    <t xml:space="preserve">   budżetowej jednostek samorządu terytorialnego (Dz. U. Nr 38, poz. 365)</t>
  </si>
  <si>
    <t>Prognozowane dochody budżetu</t>
  </si>
  <si>
    <t>Procentowy wskaźnik spłat zobowiązań do planowanych dochodów</t>
  </si>
  <si>
    <r>
      <t>–</t>
    </r>
    <r>
      <rPr>
        <sz val="10"/>
        <rFont val="Times New Roman"/>
        <family val="1"/>
      </rPr>
      <t>       Długoterminowego</t>
    </r>
  </si>
  <si>
    <r>
      <t>–</t>
    </r>
    <r>
      <rPr>
        <sz val="10"/>
        <rFont val="Times New Roman"/>
        <family val="1"/>
      </rPr>
      <t>       Krótkoterminowego*</t>
    </r>
  </si>
  <si>
    <r>
      <t>–</t>
    </r>
    <r>
      <rPr>
        <sz val="10"/>
        <rFont val="Times New Roman"/>
        <family val="1"/>
      </rPr>
      <t>       odsetki</t>
    </r>
  </si>
  <si>
    <r>
      <t>–</t>
    </r>
    <r>
      <rPr>
        <sz val="10"/>
        <rFont val="Times New Roman"/>
        <family val="1"/>
      </rPr>
      <t>       długoterminowej</t>
    </r>
  </si>
  <si>
    <t>Razem raty</t>
  </si>
  <si>
    <t>Prognozowane spłaty zobowiązań na 2004 rok i lata następne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</si>
</sst>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6">
    <font>
      <sz val="10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PMingLiU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 indent="6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3"/>
    </xf>
    <xf numFmtId="0" fontId="5" fillId="0" borderId="4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right" vertical="center" wrapText="1"/>
    </xf>
    <xf numFmtId="168" fontId="3" fillId="0" borderId="3" xfId="0" applyNumberFormat="1" applyFont="1" applyBorder="1" applyAlignment="1">
      <alignment horizontal="right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168" fontId="3" fillId="0" borderId="5" xfId="0" applyNumberFormat="1" applyFont="1" applyBorder="1" applyAlignment="1">
      <alignment horizontal="right" vertical="center" wrapText="1"/>
    </xf>
    <xf numFmtId="168" fontId="3" fillId="0" borderId="7" xfId="0" applyNumberFormat="1" applyFont="1" applyBorder="1" applyAlignment="1">
      <alignment horizontal="right" vertical="center" wrapText="1"/>
    </xf>
    <xf numFmtId="168" fontId="3" fillId="0" borderId="6" xfId="0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right" vertical="center" wrapText="1"/>
    </xf>
    <xf numFmtId="168" fontId="3" fillId="0" borderId="8" xfId="0" applyNumberFormat="1" applyFont="1" applyBorder="1" applyAlignment="1">
      <alignment horizontal="right" vertical="center" wrapText="1"/>
    </xf>
    <xf numFmtId="168" fontId="0" fillId="0" borderId="5" xfId="0" applyNumberFormat="1" applyFont="1" applyBorder="1" applyAlignment="1">
      <alignment horizontal="right" vertical="center" wrapText="1"/>
    </xf>
    <xf numFmtId="168" fontId="0" fillId="0" borderId="8" xfId="0" applyNumberFormat="1" applyFont="1" applyBorder="1" applyAlignment="1">
      <alignment horizontal="right" vertical="center" wrapText="1"/>
    </xf>
    <xf numFmtId="168" fontId="0" fillId="0" borderId="6" xfId="0" applyNumberFormat="1" applyFont="1" applyBorder="1" applyAlignment="1">
      <alignment horizontal="right" vertical="center" wrapText="1"/>
    </xf>
    <xf numFmtId="168" fontId="0" fillId="0" borderId="9" xfId="0" applyNumberFormat="1" applyFont="1" applyBorder="1" applyAlignment="1">
      <alignment horizontal="right" vertical="center" wrapText="1"/>
    </xf>
    <xf numFmtId="10" fontId="0" fillId="0" borderId="1" xfId="0" applyNumberForma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 wrapText="1"/>
    </xf>
    <xf numFmtId="10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3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edyty%20i%20po&#380;ycz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życzki"/>
      <sheetName val="Kredyty"/>
      <sheetName val="Zestawienia"/>
      <sheetName val="Arkusz3"/>
    </sheetNames>
    <sheetDataSet>
      <sheetData sheetId="0">
        <row r="3">
          <cell r="L3">
            <v>515581</v>
          </cell>
        </row>
        <row r="4">
          <cell r="L4">
            <v>160948</v>
          </cell>
        </row>
        <row r="5">
          <cell r="L5">
            <v>49422.36</v>
          </cell>
        </row>
        <row r="7">
          <cell r="L7">
            <v>662758</v>
          </cell>
        </row>
        <row r="8">
          <cell r="L8">
            <v>197573</v>
          </cell>
        </row>
        <row r="9">
          <cell r="L9">
            <v>39765.479999999996</v>
          </cell>
        </row>
        <row r="11">
          <cell r="L11">
            <v>465185</v>
          </cell>
        </row>
        <row r="12">
          <cell r="L12">
            <v>191948</v>
          </cell>
        </row>
        <row r="13">
          <cell r="L13">
            <v>27911.1</v>
          </cell>
        </row>
        <row r="15">
          <cell r="L15">
            <v>273237</v>
          </cell>
        </row>
        <row r="16">
          <cell r="L16">
            <v>114987</v>
          </cell>
        </row>
        <row r="17">
          <cell r="L17">
            <v>16394.22</v>
          </cell>
        </row>
        <row r="19">
          <cell r="L19">
            <v>158250</v>
          </cell>
        </row>
        <row r="20">
          <cell r="L20">
            <v>66625</v>
          </cell>
        </row>
        <row r="21">
          <cell r="L21">
            <v>9495</v>
          </cell>
        </row>
        <row r="23">
          <cell r="L23">
            <v>91625</v>
          </cell>
        </row>
        <row r="24">
          <cell r="L24">
            <v>61625</v>
          </cell>
        </row>
        <row r="25">
          <cell r="L25">
            <v>5497.5</v>
          </cell>
        </row>
        <row r="27">
          <cell r="L27">
            <v>30000</v>
          </cell>
        </row>
        <row r="28">
          <cell r="L28">
            <v>30000</v>
          </cell>
        </row>
        <row r="29">
          <cell r="L29">
            <v>1800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</sheetData>
      <sheetData sheetId="1">
        <row r="3">
          <cell r="L3">
            <v>1136921</v>
          </cell>
        </row>
        <row r="4">
          <cell r="L4">
            <v>432004.8333333333</v>
          </cell>
        </row>
        <row r="5">
          <cell r="L5">
            <v>94371.51</v>
          </cell>
        </row>
        <row r="7">
          <cell r="L7">
            <v>1576791.1666666667</v>
          </cell>
        </row>
        <row r="8">
          <cell r="L8">
            <v>519192.3333333333</v>
          </cell>
        </row>
        <row r="9">
          <cell r="L9">
            <v>94607.47</v>
          </cell>
        </row>
        <row r="11">
          <cell r="L11">
            <v>1057598.8333333335</v>
          </cell>
        </row>
        <row r="12">
          <cell r="L12">
            <v>360098.8333333333</v>
          </cell>
        </row>
        <row r="13">
          <cell r="L13">
            <v>63455.93000000001</v>
          </cell>
        </row>
        <row r="15">
          <cell r="L15">
            <v>697500</v>
          </cell>
        </row>
        <row r="16">
          <cell r="L16">
            <v>87187.5</v>
          </cell>
        </row>
        <row r="17">
          <cell r="L17">
            <v>41850</v>
          </cell>
        </row>
        <row r="19">
          <cell r="L19">
            <v>610312.5</v>
          </cell>
        </row>
        <row r="20">
          <cell r="L20">
            <v>87187.5</v>
          </cell>
        </row>
        <row r="21">
          <cell r="L21">
            <v>36618.75</v>
          </cell>
        </row>
        <row r="23">
          <cell r="L23">
            <v>523125</v>
          </cell>
        </row>
        <row r="24">
          <cell r="L24">
            <v>87187.5</v>
          </cell>
        </row>
        <row r="25">
          <cell r="L25">
            <v>31387.5</v>
          </cell>
        </row>
        <row r="27">
          <cell r="L27">
            <v>435937.5</v>
          </cell>
        </row>
        <row r="28">
          <cell r="L28">
            <v>87187.5</v>
          </cell>
        </row>
        <row r="29">
          <cell r="L29">
            <v>26156.25</v>
          </cell>
        </row>
        <row r="31">
          <cell r="L31">
            <v>348750</v>
          </cell>
        </row>
        <row r="32">
          <cell r="L32">
            <v>87187.5</v>
          </cell>
        </row>
        <row r="33">
          <cell r="L33">
            <v>20925</v>
          </cell>
        </row>
        <row r="35">
          <cell r="L35">
            <v>261562.5</v>
          </cell>
        </row>
        <row r="36">
          <cell r="L36">
            <v>87187.5</v>
          </cell>
        </row>
        <row r="37">
          <cell r="L37">
            <v>15693.75</v>
          </cell>
        </row>
        <row r="39">
          <cell r="L39">
            <v>174375</v>
          </cell>
        </row>
        <row r="40">
          <cell r="L40">
            <v>87187.5</v>
          </cell>
        </row>
        <row r="41">
          <cell r="L41">
            <v>10462.5</v>
          </cell>
        </row>
        <row r="43">
          <cell r="L43">
            <v>87187.5</v>
          </cell>
        </row>
        <row r="44">
          <cell r="L44">
            <v>87187.5</v>
          </cell>
        </row>
        <row r="45">
          <cell r="L45">
            <v>5231.25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66" zoomScaleNormal="66" workbookViewId="0" topLeftCell="A1">
      <selection activeCell="C20" sqref="C20"/>
    </sheetView>
  </sheetViews>
  <sheetFormatPr defaultColWidth="9.140625" defaultRowHeight="12.75"/>
  <cols>
    <col min="1" max="1" width="5.140625" style="3" customWidth="1"/>
    <col min="2" max="2" width="26.140625" style="3" customWidth="1"/>
    <col min="3" max="3" width="9.8515625" style="3" customWidth="1"/>
    <col min="4" max="4" width="10.28125" style="3" bestFit="1" customWidth="1"/>
    <col min="5" max="13" width="10.140625" style="3" bestFit="1" customWidth="1"/>
    <col min="14" max="16384" width="9.140625" style="3" customWidth="1"/>
  </cols>
  <sheetData>
    <row r="1" spans="1:13" ht="15.7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19.5" customHeight="1">
      <c r="A2" s="53" t="s">
        <v>1</v>
      </c>
      <c r="B2" s="53" t="s">
        <v>2</v>
      </c>
      <c r="C2" s="53" t="s">
        <v>14</v>
      </c>
      <c r="D2" s="50" t="s">
        <v>3</v>
      </c>
      <c r="E2" s="51"/>
      <c r="F2" s="51"/>
      <c r="G2" s="51"/>
      <c r="H2" s="51"/>
      <c r="I2" s="51"/>
      <c r="J2" s="51"/>
      <c r="K2" s="51"/>
      <c r="L2" s="51"/>
      <c r="M2" s="52"/>
    </row>
    <row r="3" spans="1:13" ht="63" customHeight="1">
      <c r="A3" s="54"/>
      <c r="B3" s="54"/>
      <c r="C3" s="54"/>
      <c r="D3" s="16">
        <v>2004</v>
      </c>
      <c r="E3" s="16">
        <v>2005</v>
      </c>
      <c r="F3" s="16">
        <v>2006</v>
      </c>
      <c r="G3" s="16">
        <v>2007</v>
      </c>
      <c r="H3" s="16">
        <v>2008</v>
      </c>
      <c r="I3" s="16">
        <v>2009</v>
      </c>
      <c r="J3" s="16">
        <v>2010</v>
      </c>
      <c r="K3" s="16">
        <v>2011</v>
      </c>
      <c r="L3" s="16">
        <v>2012</v>
      </c>
      <c r="M3" s="16">
        <v>2013</v>
      </c>
    </row>
    <row r="4" spans="1:13" ht="15.75">
      <c r="A4" s="5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</row>
    <row r="5" spans="1:15" ht="25.5">
      <c r="A5" s="36">
        <v>1</v>
      </c>
      <c r="B5" s="6" t="s">
        <v>4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45"/>
      <c r="O5" s="45"/>
    </row>
    <row r="6" spans="1:15" ht="12.75">
      <c r="A6" s="46">
        <v>2</v>
      </c>
      <c r="B6" s="7" t="s">
        <v>6</v>
      </c>
      <c r="C6" s="18">
        <f>'[1]Kredyty'!$L$3</f>
        <v>1136921</v>
      </c>
      <c r="D6" s="18">
        <f>'[1]Kredyty'!$L$7</f>
        <v>1576791.1666666667</v>
      </c>
      <c r="E6" s="18">
        <f>'[1]Kredyty'!$L$11</f>
        <v>1057598.8333333335</v>
      </c>
      <c r="F6" s="18">
        <f>'[1]Kredyty'!$L$15</f>
        <v>697500</v>
      </c>
      <c r="G6" s="18">
        <f>'[1]Kredyty'!$L$19</f>
        <v>610312.5</v>
      </c>
      <c r="H6" s="18">
        <f>'[1]Kredyty'!$L$23</f>
        <v>523125</v>
      </c>
      <c r="I6" s="17">
        <f>'[1]Kredyty'!$L$27</f>
        <v>435937.5</v>
      </c>
      <c r="J6" s="17">
        <f>'[1]Kredyty'!$L$31</f>
        <v>348750</v>
      </c>
      <c r="K6" s="17">
        <f>'[1]Kredyty'!$L$35</f>
        <v>261562.5</v>
      </c>
      <c r="L6" s="17">
        <f>'[1]Kredyty'!$L$39</f>
        <v>174375</v>
      </c>
      <c r="M6" s="17">
        <f>'[1]Kredyty'!$L$43</f>
        <v>87187.5</v>
      </c>
      <c r="O6" s="45"/>
    </row>
    <row r="7" spans="1:15" ht="12.75">
      <c r="A7" s="46"/>
      <c r="B7" s="8" t="s">
        <v>13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O7" s="45"/>
    </row>
    <row r="8" spans="1:13" ht="12.75">
      <c r="A8" s="46">
        <v>3</v>
      </c>
      <c r="B8" s="9" t="s">
        <v>7</v>
      </c>
      <c r="C8" s="20">
        <f>'[1]Pożyczki'!$L$3</f>
        <v>515581</v>
      </c>
      <c r="D8" s="20">
        <f>'[1]Pożyczki'!$L$7</f>
        <v>662758</v>
      </c>
      <c r="E8" s="20">
        <f>'[1]Pożyczki'!$L$11</f>
        <v>465185</v>
      </c>
      <c r="F8" s="20">
        <f>'[1]Pożyczki'!$L$15</f>
        <v>273237</v>
      </c>
      <c r="G8" s="20">
        <f>'[1]Pożyczki'!$L$19</f>
        <v>158250</v>
      </c>
      <c r="H8" s="21">
        <f>'[1]Pożyczki'!$L$23</f>
        <v>91625</v>
      </c>
      <c r="I8" s="17">
        <f>'[1]Pożyczki'!$L$27</f>
        <v>30000</v>
      </c>
      <c r="J8" s="17">
        <f>'[1]Pożyczki'!$L$31</f>
        <v>0</v>
      </c>
      <c r="K8" s="17">
        <f>'[1]Pożyczki'!$L$35</f>
        <v>0</v>
      </c>
      <c r="L8" s="17">
        <f>'[1]Pożyczki'!$L$39</f>
        <v>0</v>
      </c>
      <c r="M8" s="17">
        <f>'[1]Pożyczki'!$L$43</f>
        <v>0</v>
      </c>
    </row>
    <row r="9" spans="1:13" ht="12.75">
      <c r="A9" s="46"/>
      <c r="B9" s="10" t="s">
        <v>8</v>
      </c>
      <c r="C9" s="20"/>
      <c r="D9" s="22">
        <v>0</v>
      </c>
      <c r="E9" s="22">
        <v>0</v>
      </c>
      <c r="F9" s="22">
        <v>0</v>
      </c>
      <c r="G9" s="22">
        <v>0</v>
      </c>
      <c r="H9" s="19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1:13" ht="12.75">
      <c r="A10" s="36">
        <v>4</v>
      </c>
      <c r="B10" s="11" t="s">
        <v>9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1:13" ht="12.75">
      <c r="A11" s="46">
        <v>5</v>
      </c>
      <c r="B11" s="7" t="s">
        <v>10</v>
      </c>
      <c r="C11" s="20">
        <v>0</v>
      </c>
      <c r="D11" s="24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</row>
    <row r="12" spans="1:13" ht="12.75">
      <c r="A12" s="46"/>
      <c r="B12" s="12" t="s">
        <v>15</v>
      </c>
      <c r="C12" s="20">
        <v>0</v>
      </c>
      <c r="D12" s="24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</row>
    <row r="13" spans="1:13" ht="51">
      <c r="A13" s="46"/>
      <c r="B13" s="12" t="s">
        <v>16</v>
      </c>
      <c r="C13" s="20">
        <v>0</v>
      </c>
      <c r="D13" s="24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3" ht="12.75">
      <c r="A14" s="46"/>
      <c r="B14" s="13" t="s">
        <v>17</v>
      </c>
      <c r="C14" s="25">
        <v>0</v>
      </c>
      <c r="D14" s="26">
        <v>0</v>
      </c>
      <c r="E14" s="25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</row>
    <row r="15" spans="1:13" ht="12.75">
      <c r="A15" s="46"/>
      <c r="B15" s="13" t="s">
        <v>18</v>
      </c>
      <c r="C15" s="25">
        <v>0</v>
      </c>
      <c r="D15" s="26">
        <v>0</v>
      </c>
      <c r="E15" s="25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</row>
    <row r="16" spans="1:13" ht="25.5">
      <c r="A16" s="46"/>
      <c r="B16" s="13" t="s">
        <v>19</v>
      </c>
      <c r="C16" s="25">
        <v>0</v>
      </c>
      <c r="D16" s="26">
        <v>0</v>
      </c>
      <c r="E16" s="25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</row>
    <row r="17" spans="1:13" ht="51">
      <c r="A17" s="46"/>
      <c r="B17" s="14" t="s">
        <v>20</v>
      </c>
      <c r="C17" s="27">
        <v>0</v>
      </c>
      <c r="D17" s="28">
        <v>0</v>
      </c>
      <c r="E17" s="27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</row>
    <row r="18" spans="1:13" ht="12.75">
      <c r="A18" s="36">
        <v>6</v>
      </c>
      <c r="B18" s="10" t="s">
        <v>11</v>
      </c>
      <c r="C18" s="22">
        <f aca="true" t="shared" si="0" ref="C18:M18">C5+C6+C7+C8+C9+C10+C11</f>
        <v>1652502</v>
      </c>
      <c r="D18" s="22">
        <f t="shared" si="0"/>
        <v>2239549.166666667</v>
      </c>
      <c r="E18" s="22">
        <f t="shared" si="0"/>
        <v>1522783.8333333335</v>
      </c>
      <c r="F18" s="22">
        <f t="shared" si="0"/>
        <v>970737</v>
      </c>
      <c r="G18" s="22">
        <f t="shared" si="0"/>
        <v>768562.5</v>
      </c>
      <c r="H18" s="22">
        <f t="shared" si="0"/>
        <v>614750</v>
      </c>
      <c r="I18" s="22">
        <f t="shared" si="0"/>
        <v>465937.5</v>
      </c>
      <c r="J18" s="22">
        <f t="shared" si="0"/>
        <v>348750</v>
      </c>
      <c r="K18" s="22">
        <f t="shared" si="0"/>
        <v>261562.5</v>
      </c>
      <c r="L18" s="22">
        <f t="shared" si="0"/>
        <v>174375</v>
      </c>
      <c r="M18" s="22">
        <f t="shared" si="0"/>
        <v>87187.5</v>
      </c>
    </row>
    <row r="19" spans="1:13" ht="25.5">
      <c r="A19" s="36">
        <v>7</v>
      </c>
      <c r="B19" s="15" t="s">
        <v>12</v>
      </c>
      <c r="C19" s="23">
        <v>7649061</v>
      </c>
      <c r="D19" s="23">
        <v>7385901</v>
      </c>
      <c r="E19" s="23">
        <f aca="true" t="shared" si="1" ref="E19:M19">D19+(D19*3%)</f>
        <v>7607478.03</v>
      </c>
      <c r="F19" s="23">
        <f t="shared" si="1"/>
        <v>7835702.3709</v>
      </c>
      <c r="G19" s="23">
        <f t="shared" si="1"/>
        <v>8070773.442027001</v>
      </c>
      <c r="H19" s="23">
        <f t="shared" si="1"/>
        <v>8312896.645287811</v>
      </c>
      <c r="I19" s="23">
        <f t="shared" si="1"/>
        <v>8562283.544646446</v>
      </c>
      <c r="J19" s="23">
        <f t="shared" si="1"/>
        <v>8819152.05098584</v>
      </c>
      <c r="K19" s="23">
        <f t="shared" si="1"/>
        <v>9083726.612515414</v>
      </c>
      <c r="L19" s="23">
        <f t="shared" si="1"/>
        <v>9356238.410890877</v>
      </c>
      <c r="M19" s="23">
        <f t="shared" si="1"/>
        <v>9636925.563217603</v>
      </c>
    </row>
    <row r="20" spans="1:13" ht="38.25">
      <c r="A20" s="39">
        <v>8</v>
      </c>
      <c r="B20" s="30" t="s">
        <v>21</v>
      </c>
      <c r="C20" s="29">
        <f>C18/C19</f>
        <v>0.2160398511660451</v>
      </c>
      <c r="D20" s="29">
        <f aca="true" t="shared" si="2" ref="D20:M20">D18/D19</f>
        <v>0.30321949436726364</v>
      </c>
      <c r="E20" s="29">
        <f t="shared" si="2"/>
        <v>0.20016933697714975</v>
      </c>
      <c r="F20" s="29">
        <f t="shared" si="2"/>
        <v>0.12388640533426772</v>
      </c>
      <c r="G20" s="29">
        <f t="shared" si="2"/>
        <v>0.0952278620532028</v>
      </c>
      <c r="H20" s="29">
        <f t="shared" si="2"/>
        <v>0.07395135850130806</v>
      </c>
      <c r="I20" s="29">
        <f t="shared" si="2"/>
        <v>0.0544174340373634</v>
      </c>
      <c r="J20" s="29">
        <f t="shared" si="2"/>
        <v>0.039544618120175776</v>
      </c>
      <c r="K20" s="29">
        <f t="shared" si="2"/>
        <v>0.02879462484478819</v>
      </c>
      <c r="L20" s="29">
        <f t="shared" si="2"/>
        <v>0.018637297634167112</v>
      </c>
      <c r="M20" s="29">
        <f t="shared" si="2"/>
        <v>0.009047231861246171</v>
      </c>
    </row>
  </sheetData>
  <mergeCells count="8">
    <mergeCell ref="A11:A17"/>
    <mergeCell ref="A1:M1"/>
    <mergeCell ref="D2:M2"/>
    <mergeCell ref="A8:A9"/>
    <mergeCell ref="A6:A7"/>
    <mergeCell ref="A2:A3"/>
    <mergeCell ref="B2:B3"/>
    <mergeCell ref="C2:C3"/>
  </mergeCells>
  <printOptions/>
  <pageMargins left="0" right="0" top="0.87" bottom="0.2362204724409449" header="0.5118110236220472" footer="0.35433070866141736"/>
  <pageSetup orientation="landscape" paperSize="9" r:id="rId1"/>
  <headerFooter alignWithMargins="0">
    <oddHeader>&amp;RZałącznik nr 7
do projektu Uchwały Nr
Rady Gminy Brodnica
z dnia</oddHeader>
    <oddFooter>&amp;L
* kwota zaciągniętego długu w roku 2003 i w latach poprzedzających, po uwzględnieniu spłat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66" zoomScaleNormal="66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26.00390625" style="0" customWidth="1"/>
    <col min="3" max="13" width="9.8515625" style="0" bestFit="1" customWidth="1"/>
  </cols>
  <sheetData>
    <row r="1" ht="20.25">
      <c r="A1" s="2"/>
    </row>
    <row r="2" spans="1:12" ht="20.25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ht="15.75">
      <c r="A3" s="1"/>
    </row>
    <row r="4" spans="1:13" ht="15.75" customHeight="1">
      <c r="A4" s="60" t="s">
        <v>1</v>
      </c>
      <c r="B4" s="60" t="s">
        <v>22</v>
      </c>
      <c r="C4" s="56" t="s">
        <v>23</v>
      </c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3" ht="12.75">
      <c r="A5" s="60"/>
      <c r="B5" s="60"/>
      <c r="C5" s="16">
        <v>2004</v>
      </c>
      <c r="D5" s="16">
        <v>2005</v>
      </c>
      <c r="E5" s="16">
        <v>2006</v>
      </c>
      <c r="F5" s="16">
        <v>2007</v>
      </c>
      <c r="G5" s="16">
        <v>2008</v>
      </c>
      <c r="H5" s="16">
        <v>2009</v>
      </c>
      <c r="I5" s="16">
        <v>2010</v>
      </c>
      <c r="J5" s="16">
        <v>2011</v>
      </c>
      <c r="K5" s="16">
        <v>2012</v>
      </c>
      <c r="L5" s="16">
        <v>2013</v>
      </c>
      <c r="M5" s="16">
        <v>2014</v>
      </c>
    </row>
    <row r="6" spans="1:13" ht="12.75">
      <c r="A6" s="16">
        <v>1</v>
      </c>
      <c r="B6" s="16">
        <v>2</v>
      </c>
      <c r="C6" s="16">
        <v>4</v>
      </c>
      <c r="D6" s="16">
        <v>5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  <c r="J6" s="16">
        <v>11</v>
      </c>
      <c r="K6" s="16">
        <v>12</v>
      </c>
      <c r="L6" s="16">
        <v>13</v>
      </c>
      <c r="M6" s="16">
        <v>14</v>
      </c>
    </row>
    <row r="7" spans="1:13" ht="12.75">
      <c r="A7" s="55">
        <v>1</v>
      </c>
      <c r="B7" s="34" t="s">
        <v>24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2.75">
      <c r="A8" s="55"/>
      <c r="B8" s="35" t="s">
        <v>32</v>
      </c>
      <c r="C8" s="33">
        <f>'[1]Kredyty'!$L$4</f>
        <v>432004.8333333333</v>
      </c>
      <c r="D8" s="33">
        <f>'[1]Kredyty'!$L$8</f>
        <v>519192.3333333333</v>
      </c>
      <c r="E8" s="33">
        <f>'[1]Kredyty'!$L$12</f>
        <v>360098.8333333333</v>
      </c>
      <c r="F8" s="33">
        <f>'[1]Kredyty'!$L$16</f>
        <v>87187.5</v>
      </c>
      <c r="G8" s="33">
        <f>'[1]Kredyty'!$L$20</f>
        <v>87187.5</v>
      </c>
      <c r="H8" s="33">
        <f>'[1]Kredyty'!$L$24</f>
        <v>87187.5</v>
      </c>
      <c r="I8" s="33">
        <f>'[1]Kredyty'!$L$28</f>
        <v>87187.5</v>
      </c>
      <c r="J8" s="33">
        <f>'[1]Kredyty'!$L$32</f>
        <v>87187.5</v>
      </c>
      <c r="K8" s="33">
        <f>'[1]Kredyty'!$L$36</f>
        <v>87187.5</v>
      </c>
      <c r="L8" s="33">
        <f>'[1]Kredyty'!$L$40</f>
        <v>87187.5</v>
      </c>
      <c r="M8" s="33">
        <f>'[1]Kredyty'!$L$44</f>
        <v>87187.5</v>
      </c>
    </row>
    <row r="9" spans="1:13" ht="12.75">
      <c r="A9" s="55"/>
      <c r="B9" s="35" t="s">
        <v>33</v>
      </c>
      <c r="C9" s="33" t="s">
        <v>5</v>
      </c>
      <c r="D9" s="33" t="s">
        <v>5</v>
      </c>
      <c r="E9" s="33" t="s">
        <v>5</v>
      </c>
      <c r="F9" s="33" t="s">
        <v>5</v>
      </c>
      <c r="G9" s="33" t="s">
        <v>5</v>
      </c>
      <c r="H9" s="33" t="s">
        <v>5</v>
      </c>
      <c r="I9" s="33" t="s">
        <v>5</v>
      </c>
      <c r="J9" s="33" t="s">
        <v>5</v>
      </c>
      <c r="K9" s="33" t="s">
        <v>5</v>
      </c>
      <c r="L9" s="33" t="s">
        <v>5</v>
      </c>
      <c r="M9" s="33" t="s">
        <v>5</v>
      </c>
    </row>
    <row r="10" spans="1:13" ht="12.75">
      <c r="A10" s="55"/>
      <c r="B10" s="35" t="s">
        <v>34</v>
      </c>
      <c r="C10" s="33">
        <f>'[1]Kredyty'!$L$5</f>
        <v>94371.51</v>
      </c>
      <c r="D10" s="33">
        <f>'[1]Kredyty'!$L$9</f>
        <v>94607.47</v>
      </c>
      <c r="E10" s="33">
        <f>'[1]Kredyty'!$L$13</f>
        <v>63455.93000000001</v>
      </c>
      <c r="F10" s="33">
        <f>'[1]Kredyty'!$L$17</f>
        <v>41850</v>
      </c>
      <c r="G10" s="33">
        <f>'[1]Kredyty'!$L$21</f>
        <v>36618.75</v>
      </c>
      <c r="H10" s="33">
        <f>'[1]Kredyty'!$L$25</f>
        <v>31387.5</v>
      </c>
      <c r="I10" s="33">
        <f>'[1]Kredyty'!$L$29</f>
        <v>26156.25</v>
      </c>
      <c r="J10" s="33">
        <f>'[1]Kredyty'!$L$33</f>
        <v>20925</v>
      </c>
      <c r="K10" s="33">
        <f>'[1]Kredyty'!$L$37</f>
        <v>15693.75</v>
      </c>
      <c r="L10" s="33">
        <f>'[1]Kredyty'!$L$41</f>
        <v>10462.5</v>
      </c>
      <c r="M10" s="33">
        <f>'[1]Kredyty'!$L$45</f>
        <v>5231.25</v>
      </c>
    </row>
    <row r="11" spans="1:13" ht="12.75">
      <c r="A11" s="55">
        <v>2</v>
      </c>
      <c r="B11" s="34" t="s">
        <v>25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>
      <c r="A12" s="55"/>
      <c r="B12" s="35" t="s">
        <v>35</v>
      </c>
      <c r="C12" s="33">
        <f>'[1]Pożyczki'!$L$4</f>
        <v>160948</v>
      </c>
      <c r="D12" s="33">
        <f>'[1]Pożyczki'!$L$8</f>
        <v>197573</v>
      </c>
      <c r="E12" s="33">
        <f>'[1]Pożyczki'!$L$12</f>
        <v>191948</v>
      </c>
      <c r="F12" s="33">
        <f>'[1]Pożyczki'!$L$16</f>
        <v>114987</v>
      </c>
      <c r="G12" s="33">
        <f>'[1]Pożyczki'!$L$20</f>
        <v>66625</v>
      </c>
      <c r="H12" s="33">
        <f>'[1]Pożyczki'!$L$24</f>
        <v>61625</v>
      </c>
      <c r="I12" s="33">
        <f>'[1]Pożyczki'!$L$28</f>
        <v>30000</v>
      </c>
      <c r="J12" s="33">
        <f>'[1]Pożyczki'!$L$32</f>
        <v>0</v>
      </c>
      <c r="K12" s="33">
        <f>'[1]Pożyczki'!$L$36</f>
        <v>0</v>
      </c>
      <c r="L12" s="33">
        <f>'[1]Pożyczki'!$L$40</f>
        <v>0</v>
      </c>
      <c r="M12" s="33">
        <f>'[1]Pożyczki'!$L$44</f>
        <v>0</v>
      </c>
    </row>
    <row r="13" spans="1:13" ht="12.75">
      <c r="A13" s="55"/>
      <c r="B13" s="35" t="s">
        <v>34</v>
      </c>
      <c r="C13" s="33">
        <f>'[1]Pożyczki'!$L$5</f>
        <v>49422.36</v>
      </c>
      <c r="D13" s="33">
        <f>'[1]Pożyczki'!$L$9</f>
        <v>39765.479999999996</v>
      </c>
      <c r="E13" s="33">
        <f>'[1]Pożyczki'!$L$13</f>
        <v>27911.1</v>
      </c>
      <c r="F13" s="33">
        <f>'[1]Pożyczki'!$L$17</f>
        <v>16394.22</v>
      </c>
      <c r="G13" s="33">
        <f>'[1]Pożyczki'!$L$21</f>
        <v>9495</v>
      </c>
      <c r="H13" s="33">
        <f>'[1]Pożyczki'!$L$25</f>
        <v>5497.5</v>
      </c>
      <c r="I13" s="33">
        <f>'[1]Pożyczki'!$L$29</f>
        <v>1800</v>
      </c>
      <c r="J13" s="33">
        <f>'[1]Pożyczki'!$L$33</f>
        <v>0</v>
      </c>
      <c r="K13" s="33">
        <f>'[1]Pożyczki'!$L$37</f>
        <v>0</v>
      </c>
      <c r="L13" s="33">
        <f>'[1]Pożyczki'!$L$41</f>
        <v>0</v>
      </c>
      <c r="M13" s="33">
        <f>'[1]Pożyczki'!$L$45</f>
        <v>0</v>
      </c>
    </row>
    <row r="14" spans="1:13" ht="25.5">
      <c r="A14" s="34">
        <v>3</v>
      </c>
      <c r="B14" s="34" t="s">
        <v>26</v>
      </c>
      <c r="C14" s="33" t="s">
        <v>5</v>
      </c>
      <c r="D14" s="33" t="s">
        <v>5</v>
      </c>
      <c r="E14" s="33" t="s">
        <v>5</v>
      </c>
      <c r="F14" s="33" t="s">
        <v>5</v>
      </c>
      <c r="G14" s="33" t="s">
        <v>5</v>
      </c>
      <c r="H14" s="33"/>
      <c r="I14" s="33"/>
      <c r="J14" s="33"/>
      <c r="K14" s="33"/>
      <c r="L14" s="33"/>
      <c r="M14" s="33"/>
    </row>
    <row r="15" spans="1:13" ht="15.75" customHeight="1">
      <c r="A15" s="36">
        <v>4</v>
      </c>
      <c r="B15" s="37" t="s">
        <v>27</v>
      </c>
      <c r="C15" s="33">
        <f aca="true" t="shared" si="0" ref="C15:M15">C8+C10+C12+C13</f>
        <v>736746.7033333333</v>
      </c>
      <c r="D15" s="33">
        <f t="shared" si="0"/>
        <v>851138.2833333333</v>
      </c>
      <c r="E15" s="33">
        <f t="shared" si="0"/>
        <v>643413.8633333333</v>
      </c>
      <c r="F15" s="33">
        <f t="shared" si="0"/>
        <v>260418.72</v>
      </c>
      <c r="G15" s="33">
        <f t="shared" si="0"/>
        <v>199926.25</v>
      </c>
      <c r="H15" s="33">
        <f t="shared" si="0"/>
        <v>185697.5</v>
      </c>
      <c r="I15" s="33">
        <f t="shared" si="0"/>
        <v>145143.75</v>
      </c>
      <c r="J15" s="33">
        <f t="shared" si="0"/>
        <v>108112.5</v>
      </c>
      <c r="K15" s="33">
        <f t="shared" si="0"/>
        <v>102881.25</v>
      </c>
      <c r="L15" s="33">
        <f t="shared" si="0"/>
        <v>97650</v>
      </c>
      <c r="M15" s="33">
        <f t="shared" si="0"/>
        <v>92418.75</v>
      </c>
    </row>
    <row r="16" spans="1:13" ht="24.75" customHeight="1">
      <c r="A16" s="36">
        <v>5</v>
      </c>
      <c r="B16" s="38" t="s">
        <v>30</v>
      </c>
      <c r="C16" s="33">
        <f>'zał. nr 7 '!C19</f>
        <v>7649061</v>
      </c>
      <c r="D16" s="33">
        <f>'zał. nr 7 '!D19</f>
        <v>7385901</v>
      </c>
      <c r="E16" s="33">
        <f>'zał. nr 7 '!E19</f>
        <v>7607478.03</v>
      </c>
      <c r="F16" s="33">
        <f>'zał. nr 7 '!F19</f>
        <v>7835702.3709</v>
      </c>
      <c r="G16" s="33">
        <f>'zał. nr 7 '!G19</f>
        <v>8070773.442027001</v>
      </c>
      <c r="H16" s="33">
        <f>'zał. nr 7 '!H19</f>
        <v>8312896.645287811</v>
      </c>
      <c r="I16" s="33">
        <f>'zał. nr 7 '!I19</f>
        <v>8562283.544646446</v>
      </c>
      <c r="J16" s="33">
        <f>'zał. nr 7 '!J19</f>
        <v>8819152.05098584</v>
      </c>
      <c r="K16" s="33">
        <f>'zał. nr 7 '!K19</f>
        <v>9083726.612515414</v>
      </c>
      <c r="L16" s="33">
        <f>'zał. nr 7 '!L19</f>
        <v>9356238.410890877</v>
      </c>
      <c r="M16" s="33">
        <f>'zał. nr 7 '!M19</f>
        <v>9636925.563217603</v>
      </c>
    </row>
    <row r="17" spans="1:13" ht="38.25">
      <c r="A17" s="39">
        <v>6</v>
      </c>
      <c r="B17" s="40" t="s">
        <v>31</v>
      </c>
      <c r="C17" s="41">
        <f>C15/C16</f>
        <v>0.0963185812393617</v>
      </c>
      <c r="D17" s="41">
        <f aca="true" t="shared" si="1" ref="D17:M17">D15/D16</f>
        <v>0.11523824694283519</v>
      </c>
      <c r="E17" s="41">
        <f t="shared" si="1"/>
        <v>0.08457649970148297</v>
      </c>
      <c r="F17" s="41">
        <f t="shared" si="1"/>
        <v>0.03323489173952489</v>
      </c>
      <c r="G17" s="41">
        <f t="shared" si="1"/>
        <v>0.02477163452004767</v>
      </c>
      <c r="H17" s="41">
        <f t="shared" si="1"/>
        <v>0.022338482952902243</v>
      </c>
      <c r="I17" s="41">
        <f t="shared" si="1"/>
        <v>0.016951523415824146</v>
      </c>
      <c r="J17" s="41">
        <f t="shared" si="1"/>
        <v>0.012258831617254492</v>
      </c>
      <c r="K17" s="41">
        <f t="shared" si="1"/>
        <v>0.011325885772283354</v>
      </c>
      <c r="L17" s="41">
        <f t="shared" si="1"/>
        <v>0.010436886675133582</v>
      </c>
      <c r="M17" s="41">
        <f t="shared" si="1"/>
        <v>0.00959006577292094</v>
      </c>
    </row>
    <row r="18" spans="1:13" ht="15.75">
      <c r="A18" s="42"/>
      <c r="B18" s="43" t="s">
        <v>36</v>
      </c>
      <c r="C18" s="44">
        <f>C8+C12</f>
        <v>592952.8333333333</v>
      </c>
      <c r="D18" s="44">
        <f aca="true" t="shared" si="2" ref="D18:M18">D8+D12</f>
        <v>716765.3333333333</v>
      </c>
      <c r="E18" s="44">
        <f t="shared" si="2"/>
        <v>552046.8333333333</v>
      </c>
      <c r="F18" s="44">
        <f t="shared" si="2"/>
        <v>202174.5</v>
      </c>
      <c r="G18" s="44">
        <f t="shared" si="2"/>
        <v>153812.5</v>
      </c>
      <c r="H18" s="44">
        <f t="shared" si="2"/>
        <v>148812.5</v>
      </c>
      <c r="I18" s="44">
        <f t="shared" si="2"/>
        <v>117187.5</v>
      </c>
      <c r="J18" s="44">
        <f t="shared" si="2"/>
        <v>87187.5</v>
      </c>
      <c r="K18" s="44">
        <f t="shared" si="2"/>
        <v>87187.5</v>
      </c>
      <c r="L18" s="44">
        <f t="shared" si="2"/>
        <v>87187.5</v>
      </c>
      <c r="M18" s="44">
        <f t="shared" si="2"/>
        <v>87187.5</v>
      </c>
    </row>
    <row r="19" spans="1:13" ht="15.75">
      <c r="A19" s="31"/>
      <c r="B19" s="3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ht="15.75">
      <c r="A20" s="1" t="s">
        <v>28</v>
      </c>
    </row>
    <row r="21" ht="15.75">
      <c r="A21" s="1" t="s">
        <v>29</v>
      </c>
    </row>
  </sheetData>
  <mergeCells count="6">
    <mergeCell ref="A11:A13"/>
    <mergeCell ref="C4:M4"/>
    <mergeCell ref="A2:L2"/>
    <mergeCell ref="A4:A5"/>
    <mergeCell ref="B4:B5"/>
    <mergeCell ref="A7:A10"/>
  </mergeCells>
  <printOptions/>
  <pageMargins left="0.1968503937007874" right="0" top="1.3779527559055118" bottom="0.984251968503937" header="0.5118110236220472" footer="0.5118110236220472"/>
  <pageSetup orientation="landscape" paperSize="9" r:id="rId1"/>
  <headerFooter alignWithMargins="0">
    <oddHeader>&amp;RZalacznik nr 6
do projektu Uchwały Nr
Rady Gminy Brodnica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Urząd Gminy</cp:lastModifiedBy>
  <cp:lastPrinted>2003-12-15T11:55:57Z</cp:lastPrinted>
  <dcterms:created xsi:type="dcterms:W3CDTF">2003-09-18T07:32:31Z</dcterms:created>
  <dcterms:modified xsi:type="dcterms:W3CDTF">2004-02-27T10:40:57Z</dcterms:modified>
  <cp:category/>
  <cp:version/>
  <cp:contentType/>
  <cp:contentStatus/>
</cp:coreProperties>
</file>